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p_user\Desktop\РОБОТА ПРОЕКТИ\00068_HEALTH\ЗАКУПІВЛІ\БУДІВНИЦТВО\"/>
    </mc:Choice>
  </mc:AlternateContent>
  <xr:revisionPtr revIDLastSave="0" documentId="13_ncr:1_{907AB0DE-B9A0-4401-8D35-F1BB6A65768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В договір підряду" sheetId="1" r:id="rId1"/>
    <sheet name="ОВ зведен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3" i="1" l="1"/>
  <c r="D53" i="1"/>
  <c r="F33" i="1" l="1"/>
  <c r="G31" i="1"/>
  <c r="E23" i="1"/>
  <c r="F23" i="1"/>
  <c r="G23" i="1"/>
  <c r="D23" i="1"/>
  <c r="G48" i="1" l="1"/>
  <c r="G47" i="1"/>
  <c r="G46" i="1"/>
  <c r="G45" i="1"/>
  <c r="G30" i="1"/>
  <c r="G33" i="1" s="1"/>
  <c r="E33" i="1"/>
  <c r="D33" i="1"/>
  <c r="E20" i="1"/>
  <c r="F20" i="1"/>
  <c r="D20" i="1"/>
  <c r="G18" i="1"/>
  <c r="G20" i="1" s="1"/>
  <c r="F15" i="1"/>
  <c r="E15" i="1"/>
  <c r="D15" i="1"/>
  <c r="G13" i="1"/>
  <c r="G15" i="1" s="1"/>
  <c r="D43" i="1" l="1"/>
  <c r="D49" i="1" s="1"/>
  <c r="G43" i="1"/>
  <c r="G49" i="1" s="1"/>
  <c r="D12" i="3" s="1"/>
  <c r="F43" i="1"/>
  <c r="F49" i="1" s="1"/>
  <c r="F53" i="1" s="1"/>
  <c r="E43" i="1"/>
  <c r="E49" i="1" s="1"/>
  <c r="E53" i="1" s="1"/>
</calcChain>
</file>

<file path=xl/sharedStrings.xml><?xml version="1.0" encoding="utf-8"?>
<sst xmlns="http://schemas.openxmlformats.org/spreadsheetml/2006/main" count="70" uniqueCount="58">
  <si>
    <t>РОЗРАХУНОК ОЧІКУВАНОЇ ВАРТОСТІ КАПІТАЛЬНОГО РЕМОНТУ</t>
  </si>
  <si>
    <t>Номери кошторисів і кошторисних розрахунків</t>
  </si>
  <si>
    <t xml:space="preserve">   02-01  </t>
  </si>
  <si>
    <t>Найменування глав, будівель, споруд, лініцних об'єктів інженерно-транспортної інфраструктури, робіт і витрат</t>
  </si>
  <si>
    <t>Глава 2. Об'єкти основного призначення</t>
  </si>
  <si>
    <t>будівельних
робіт</t>
  </si>
  <si>
    <t>устаткування,
меблів та
інвентарю</t>
  </si>
  <si>
    <t>Загальна вартість</t>
  </si>
  <si>
    <t>інших витрат</t>
  </si>
  <si>
    <t>Кошторисна вартість, тис. грн.</t>
  </si>
  <si>
    <t>Разом по главі 2:</t>
  </si>
  <si>
    <t>Разом по главі 4:</t>
  </si>
  <si>
    <t>Разом по главах 1-9</t>
  </si>
  <si>
    <t>Глава 10. Утримання служби замовника та інжинірінгові послуги</t>
  </si>
  <si>
    <t>Глава 12. Проектні, вишукувальні роботи, експертиза та авторський нагляд</t>
  </si>
  <si>
    <t>Кошти на здійснення технічного нагляду (1,5 %)</t>
  </si>
  <si>
    <t>Кошти на формування страхового фонду документації</t>
  </si>
  <si>
    <t>Кошти на оплату послуг, пов'язаних із підготовкою до виконання робіт, їх здійсненням та введенням об'єктів будівництва в експлуатацію (в тому числі кошти на оплату послуг, пов'язаних з приєднанням об'єкта будівництва до діючих інженерних мереж)</t>
  </si>
  <si>
    <t>Разом по главі 10:</t>
  </si>
  <si>
    <t>передбачені в рамках окремої тендерної процедури</t>
  </si>
  <si>
    <t>не охоплені контрактом на капітальний ремонт</t>
  </si>
  <si>
    <t>Вартiсть проектних робiт</t>
  </si>
  <si>
    <t>Вартiсть експертизи проектної  документацiї</t>
  </si>
  <si>
    <t>Кошти на здійснення авторського нагляду</t>
  </si>
  <si>
    <t>Разом по главі 12:</t>
  </si>
  <si>
    <t>понесені замовником на стадії проєктування</t>
  </si>
  <si>
    <t>понесені замовником на стадії погодження</t>
  </si>
  <si>
    <t>Разом по главах 1-12</t>
  </si>
  <si>
    <t>Кошторисний прибуток (П)</t>
  </si>
  <si>
    <t>Кошти на покриття адміністративних витрат будівельних
організацій (АВ)</t>
  </si>
  <si>
    <t>Кошти на покриття ризику всiх учасникiв будiвництва</t>
  </si>
  <si>
    <t>Кошти на покриття додаткових витрат, пов'язаних з iнфляцiйними процесами (І) (К=0,7)</t>
  </si>
  <si>
    <t>РАЗОМ</t>
  </si>
  <si>
    <t>Податок на додану вартість</t>
  </si>
  <si>
    <t>Пільга з ПДВ для проєктів міжнародної технічної допомоги</t>
  </si>
  <si>
    <t>РАЗОМ ОЧІКУВАНА ЦІНА, тис. грн.</t>
  </si>
  <si>
    <t>ОЧІКУВАНА ВАРТІСТЬ:</t>
  </si>
  <si>
    <t>1.</t>
  </si>
  <si>
    <t>Договір підряду (капітальний ремонт)</t>
  </si>
  <si>
    <t>2.</t>
  </si>
  <si>
    <t>Договір на послуги технічного нагляду в будівництві</t>
  </si>
  <si>
    <t>3.</t>
  </si>
  <si>
    <t>Договір на послуги авторського нагляду</t>
  </si>
  <si>
    <t>Підстава</t>
  </si>
  <si>
    <t>Сума, 
тис. грн.</t>
  </si>
  <si>
    <t>ОЧІКУВАНА ВАРТОСТІ РОБІТ ТА ПОВ'ЯЗАНИХ ПОСЛУГ</t>
  </si>
  <si>
    <t xml:space="preserve">Капітальний ремонт будівлі амбулаторії за адресою: Закарпатська область, Хустський район, селище Вишково, площа Центральна, №17 "А" </t>
  </si>
  <si>
    <t>Амбулаторія</t>
  </si>
  <si>
    <t>Глава 9. Кошти на іншi роботи та витрати</t>
  </si>
  <si>
    <t>Кошти на перевезення працiвникiв будiвельних органiзацiй
автомобiльним транспортом</t>
  </si>
  <si>
    <t>розрахунок</t>
  </si>
  <si>
    <t>настанова</t>
  </si>
  <si>
    <t>Кошти на утримання службизамовника (1%)</t>
  </si>
  <si>
    <t>Кошти на проведення процедури закупівлі</t>
  </si>
  <si>
    <t>Виготовлення енергетичного сертифіката</t>
  </si>
  <si>
    <t>Кошторисний розрахунок вартості будівництва, Експертний звіт 07/0064/25 від 18 червня 2025</t>
  </si>
  <si>
    <t>Експертний звіт 07/0064/25 від 18 червня 2025, Грантова угода ROUA00068, Картка державної реєстрації проєкту №___________, Податковий кодекс України (ст. 197.11)</t>
  </si>
  <si>
    <t>Кошторисний розрахунок вартості будівництва, Експертний звіт  07/0064/25 від 18 червня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</si>
</sst>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2"/>
      <color rgb="FF0000FF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/>
    <xf numFmtId="0" fontId="1" fillId="2" borderId="5" xfId="0" applyFont="1" applyFill="1" applyBorder="1"/>
    <xf numFmtId="0" fontId="5" fillId="0" borderId="0" xfId="0" applyFont="1"/>
    <xf numFmtId="0" fontId="7" fillId="0" borderId="0" xfId="0" applyFont="1"/>
    <xf numFmtId="0" fontId="5" fillId="2" borderId="5" xfId="0" applyFont="1" applyFill="1" applyBorder="1"/>
    <xf numFmtId="0" fontId="5" fillId="0" borderId="0" xfId="0" applyFont="1" applyAlignment="1">
      <alignment wrapText="1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0" fontId="10" fillId="2" borderId="5" xfId="0" applyFont="1" applyFill="1" applyBorder="1"/>
    <xf numFmtId="0" fontId="11" fillId="0" borderId="0" xfId="0" applyFont="1"/>
    <xf numFmtId="0" fontId="0" fillId="2" borderId="1" xfId="0" applyFill="1" applyBorder="1"/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showGridLines="0" tabSelected="1" topLeftCell="A28" zoomScale="70" zoomScaleNormal="70" workbookViewId="0">
      <selection activeCell="G30" sqref="G30"/>
    </sheetView>
  </sheetViews>
  <sheetFormatPr defaultRowHeight="15" x14ac:dyDescent="0.25"/>
  <cols>
    <col min="1" max="1" width="3.85546875" customWidth="1"/>
    <col min="2" max="2" width="14.140625" customWidth="1"/>
    <col min="3" max="3" width="59.7109375" customWidth="1"/>
    <col min="4" max="4" width="15.28515625" customWidth="1"/>
    <col min="5" max="5" width="15" customWidth="1"/>
    <col min="6" max="6" width="14.28515625" customWidth="1"/>
    <col min="7" max="7" width="13.85546875" customWidth="1"/>
  </cols>
  <sheetData>
    <row r="2" spans="1:10" ht="15.75" x14ac:dyDescent="0.25">
      <c r="A2" s="18" t="s">
        <v>46</v>
      </c>
    </row>
    <row r="6" spans="1:10" ht="23.25" x14ac:dyDescent="0.35">
      <c r="A6" s="11" t="s">
        <v>0</v>
      </c>
    </row>
    <row r="9" spans="1:10" x14ac:dyDescent="0.25">
      <c r="A9" s="28"/>
      <c r="B9" s="27" t="s">
        <v>1</v>
      </c>
      <c r="C9" s="26" t="s">
        <v>3</v>
      </c>
      <c r="D9" s="29" t="s">
        <v>9</v>
      </c>
      <c r="E9" s="30"/>
      <c r="F9" s="30"/>
      <c r="G9" s="31"/>
    </row>
    <row r="10" spans="1:10" ht="38.25" x14ac:dyDescent="0.25">
      <c r="A10" s="28"/>
      <c r="B10" s="27"/>
      <c r="C10" s="26"/>
      <c r="D10" s="6" t="s">
        <v>5</v>
      </c>
      <c r="E10" s="6" t="s">
        <v>6</v>
      </c>
      <c r="F10" s="6" t="s">
        <v>8</v>
      </c>
      <c r="G10" s="6" t="s">
        <v>7</v>
      </c>
      <c r="H10" s="5"/>
      <c r="I10" s="5"/>
      <c r="J10" s="5"/>
    </row>
    <row r="11" spans="1:10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10" ht="35.450000000000003" customHeight="1" x14ac:dyDescent="0.25">
      <c r="C12" s="10" t="s">
        <v>4</v>
      </c>
    </row>
    <row r="13" spans="1:10" x14ac:dyDescent="0.25">
      <c r="A13">
        <v>1</v>
      </c>
      <c r="B13" s="2" t="s">
        <v>2</v>
      </c>
      <c r="C13" t="s">
        <v>47</v>
      </c>
      <c r="D13">
        <v>10967.666999999999</v>
      </c>
      <c r="E13">
        <v>271.36</v>
      </c>
      <c r="F13">
        <v>0</v>
      </c>
      <c r="G13">
        <f>D13+E13+F13</f>
        <v>11239.027</v>
      </c>
    </row>
    <row r="14" spans="1:10" ht="5.45" customHeight="1" x14ac:dyDescent="0.25"/>
    <row r="15" spans="1:10" s="3" customFormat="1" x14ac:dyDescent="0.25">
      <c r="B15" s="9"/>
      <c r="C15" s="9" t="s">
        <v>10</v>
      </c>
      <c r="D15" s="8">
        <f>SUM(D13:D14)</f>
        <v>10967.666999999999</v>
      </c>
      <c r="E15" s="8">
        <f>SUM(E13:E14)</f>
        <v>271.36</v>
      </c>
      <c r="F15" s="8">
        <f>SUM(F13:F14)</f>
        <v>0</v>
      </c>
      <c r="G15" s="8">
        <f>SUM(G13:G14)</f>
        <v>11239.027</v>
      </c>
    </row>
    <row r="17" spans="1:7" ht="19.899999999999999" customHeight="1" x14ac:dyDescent="0.25">
      <c r="C17" s="10" t="s">
        <v>48</v>
      </c>
    </row>
    <row r="18" spans="1:7" ht="30" x14ac:dyDescent="0.25">
      <c r="A18">
        <v>2</v>
      </c>
      <c r="B18" s="2" t="s">
        <v>50</v>
      </c>
      <c r="C18" s="1" t="s">
        <v>49</v>
      </c>
      <c r="F18">
        <v>87.593000000000004</v>
      </c>
      <c r="G18">
        <f>D18+E18+F18</f>
        <v>87.593000000000004</v>
      </c>
    </row>
    <row r="19" spans="1:7" ht="6.6" customHeight="1" x14ac:dyDescent="0.25"/>
    <row r="20" spans="1:7" s="3" customFormat="1" x14ac:dyDescent="0.25">
      <c r="B20" s="9"/>
      <c r="C20" s="9" t="s">
        <v>11</v>
      </c>
      <c r="D20" s="8">
        <f>SUM(D18:D19)</f>
        <v>0</v>
      </c>
      <c r="E20" s="8">
        <f t="shared" ref="E20:F20" si="0">SUM(E18:E19)</f>
        <v>0</v>
      </c>
      <c r="F20" s="8">
        <f t="shared" si="0"/>
        <v>87.593000000000004</v>
      </c>
      <c r="G20" s="8">
        <f>SUM(G18:G19)</f>
        <v>87.593000000000004</v>
      </c>
    </row>
    <row r="21" spans="1:7" ht="13.9" customHeight="1" x14ac:dyDescent="0.25"/>
    <row r="23" spans="1:7" s="10" customFormat="1" ht="15.75" x14ac:dyDescent="0.25">
      <c r="B23" s="12"/>
      <c r="C23" s="12" t="s">
        <v>12</v>
      </c>
      <c r="D23" s="12">
        <f>D20+D15</f>
        <v>10967.666999999999</v>
      </c>
      <c r="E23" s="12">
        <f t="shared" ref="E23:G23" si="1">E20+E15</f>
        <v>271.36</v>
      </c>
      <c r="F23" s="12">
        <f t="shared" si="1"/>
        <v>87.593000000000004</v>
      </c>
      <c r="G23" s="12">
        <f t="shared" si="1"/>
        <v>11326.62</v>
      </c>
    </row>
    <row r="25" spans="1:7" ht="31.5" x14ac:dyDescent="0.25">
      <c r="C25" s="13" t="s">
        <v>13</v>
      </c>
    </row>
    <row r="26" spans="1:7" x14ac:dyDescent="0.25">
      <c r="A26">
        <v>3</v>
      </c>
      <c r="B26" t="s">
        <v>51</v>
      </c>
      <c r="C26" s="4" t="s">
        <v>52</v>
      </c>
      <c r="D26" s="25" t="s">
        <v>20</v>
      </c>
      <c r="E26" s="25"/>
      <c r="F26" s="25"/>
      <c r="G26" s="25"/>
    </row>
    <row r="27" spans="1:7" x14ac:dyDescent="0.25">
      <c r="A27">
        <v>4</v>
      </c>
      <c r="B27" t="s">
        <v>51</v>
      </c>
      <c r="C27" s="4" t="s">
        <v>15</v>
      </c>
      <c r="D27" s="25" t="s">
        <v>19</v>
      </c>
      <c r="E27" s="25"/>
      <c r="F27" s="25"/>
      <c r="G27" s="25"/>
    </row>
    <row r="28" spans="1:7" x14ac:dyDescent="0.25">
      <c r="A28">
        <v>5</v>
      </c>
      <c r="B28" t="s">
        <v>50</v>
      </c>
      <c r="C28" t="s">
        <v>53</v>
      </c>
      <c r="D28" s="25" t="s">
        <v>20</v>
      </c>
      <c r="E28" s="25"/>
      <c r="F28" s="25"/>
      <c r="G28" s="25"/>
    </row>
    <row r="29" spans="1:7" x14ac:dyDescent="0.25">
      <c r="A29">
        <v>6</v>
      </c>
      <c r="B29" t="s">
        <v>50</v>
      </c>
      <c r="C29" t="s">
        <v>16</v>
      </c>
      <c r="D29" s="25" t="s">
        <v>20</v>
      </c>
      <c r="E29" s="25"/>
      <c r="F29" s="25"/>
      <c r="G29" s="25"/>
    </row>
    <row r="30" spans="1:7" ht="75" x14ac:dyDescent="0.25">
      <c r="A30">
        <v>7</v>
      </c>
      <c r="B30" t="s">
        <v>50</v>
      </c>
      <c r="C30" s="1" t="s">
        <v>17</v>
      </c>
      <c r="F30">
        <v>26.388999999999999</v>
      </c>
      <c r="G30">
        <f>D30+E30+F30</f>
        <v>26.388999999999999</v>
      </c>
    </row>
    <row r="31" spans="1:7" x14ac:dyDescent="0.25">
      <c r="A31">
        <v>8</v>
      </c>
      <c r="B31" t="s">
        <v>50</v>
      </c>
      <c r="C31" s="1" t="s">
        <v>54</v>
      </c>
      <c r="F31">
        <v>30.26</v>
      </c>
      <c r="G31">
        <f>D31+E31+F31</f>
        <v>30.26</v>
      </c>
    </row>
    <row r="33" spans="1:7" s="3" customFormat="1" x14ac:dyDescent="0.25">
      <c r="B33" s="9"/>
      <c r="C33" s="9" t="s">
        <v>18</v>
      </c>
      <c r="D33" s="8">
        <f>SUM(D30:D32)</f>
        <v>0</v>
      </c>
      <c r="E33" s="8">
        <f t="shared" ref="E33:G33" si="2">SUM(E30:E32)</f>
        <v>0</v>
      </c>
      <c r="F33" s="8">
        <f>SUM(F30:F32)</f>
        <v>56.649000000000001</v>
      </c>
      <c r="G33" s="8">
        <f t="shared" si="2"/>
        <v>56.649000000000001</v>
      </c>
    </row>
    <row r="36" spans="1:7" ht="31.5" x14ac:dyDescent="0.25">
      <c r="C36" s="13" t="s">
        <v>14</v>
      </c>
    </row>
    <row r="37" spans="1:7" ht="19.899999999999999" customHeight="1" x14ac:dyDescent="0.25">
      <c r="A37">
        <v>9</v>
      </c>
      <c r="B37" t="s">
        <v>51</v>
      </c>
      <c r="C37" t="s">
        <v>21</v>
      </c>
      <c r="D37" s="25" t="s">
        <v>25</v>
      </c>
      <c r="E37" s="25"/>
      <c r="F37" s="25"/>
      <c r="G37" s="25"/>
    </row>
    <row r="38" spans="1:7" x14ac:dyDescent="0.25">
      <c r="A38">
        <v>10</v>
      </c>
      <c r="B38" t="s">
        <v>51</v>
      </c>
      <c r="C38" t="s">
        <v>22</v>
      </c>
      <c r="D38" s="25" t="s">
        <v>26</v>
      </c>
      <c r="E38" s="25"/>
      <c r="F38" s="25"/>
      <c r="G38" s="25"/>
    </row>
    <row r="39" spans="1:7" x14ac:dyDescent="0.25">
      <c r="A39">
        <v>11</v>
      </c>
      <c r="B39" t="s">
        <v>50</v>
      </c>
      <c r="C39" t="s">
        <v>23</v>
      </c>
      <c r="D39" s="25" t="s">
        <v>19</v>
      </c>
      <c r="E39" s="25"/>
      <c r="F39" s="25"/>
      <c r="G39" s="25"/>
    </row>
    <row r="40" spans="1:7" ht="4.9000000000000004" customHeight="1" x14ac:dyDescent="0.25"/>
    <row r="41" spans="1:7" s="3" customFormat="1" x14ac:dyDescent="0.25">
      <c r="B41" s="9"/>
      <c r="C41" s="9" t="s">
        <v>24</v>
      </c>
      <c r="D41" s="8">
        <v>0</v>
      </c>
      <c r="E41" s="8">
        <v>0</v>
      </c>
      <c r="F41" s="8">
        <v>0</v>
      </c>
      <c r="G41" s="8">
        <v>0</v>
      </c>
    </row>
    <row r="43" spans="1:7" s="10" customFormat="1" ht="15.75" x14ac:dyDescent="0.25">
      <c r="B43" s="12"/>
      <c r="C43" s="12" t="s">
        <v>27</v>
      </c>
      <c r="D43" s="12">
        <f>D41+D33+D23</f>
        <v>10967.666999999999</v>
      </c>
      <c r="E43" s="12">
        <f t="shared" ref="E43:G43" si="3">E41+E33+E23</f>
        <v>271.36</v>
      </c>
      <c r="F43" s="12">
        <f t="shared" si="3"/>
        <v>144.24200000000002</v>
      </c>
      <c r="G43" s="12">
        <f t="shared" si="3"/>
        <v>11383.269</v>
      </c>
    </row>
    <row r="45" spans="1:7" x14ac:dyDescent="0.25">
      <c r="C45" s="14" t="s">
        <v>28</v>
      </c>
      <c r="D45" s="15">
        <v>193.28</v>
      </c>
      <c r="E45" s="15"/>
      <c r="F45" s="15"/>
      <c r="G45" s="15">
        <f>D45+E45+F45</f>
        <v>193.28</v>
      </c>
    </row>
    <row r="46" spans="1:7" ht="36" customHeight="1" x14ac:dyDescent="0.25">
      <c r="C46" s="14" t="s">
        <v>29</v>
      </c>
      <c r="D46" s="15"/>
      <c r="E46" s="15"/>
      <c r="F46" s="15">
        <v>98.281999999999996</v>
      </c>
      <c r="G46" s="15">
        <f>D46+E46+F46</f>
        <v>98.281999999999996</v>
      </c>
    </row>
    <row r="47" spans="1:7" ht="22.15" customHeight="1" x14ac:dyDescent="0.25">
      <c r="C47" s="14" t="s">
        <v>30</v>
      </c>
      <c r="D47" s="15">
        <v>263.22399999999999</v>
      </c>
      <c r="E47" s="15">
        <v>6.5129999999999999</v>
      </c>
      <c r="F47" s="15">
        <v>15.673</v>
      </c>
      <c r="G47" s="15">
        <f>D47+E47+F47</f>
        <v>285.40999999999997</v>
      </c>
    </row>
    <row r="48" spans="1:7" ht="48" customHeight="1" x14ac:dyDescent="0.25">
      <c r="C48" s="14" t="s">
        <v>31</v>
      </c>
      <c r="D48" s="15">
        <v>503.65100000000001</v>
      </c>
      <c r="E48" s="15">
        <v>18.954000000000001</v>
      </c>
      <c r="F48" s="15"/>
      <c r="G48" s="15">
        <f>D48+E48+F48</f>
        <v>522.60500000000002</v>
      </c>
    </row>
    <row r="49" spans="2:7" s="10" customFormat="1" ht="22.15" customHeight="1" x14ac:dyDescent="0.25">
      <c r="B49" s="12"/>
      <c r="C49" s="12" t="s">
        <v>32</v>
      </c>
      <c r="D49" s="12">
        <f>D43+D45+D46+D47+D48</f>
        <v>11927.822</v>
      </c>
      <c r="E49" s="12">
        <f t="shared" ref="E49:G49" si="4">E43+E45+E46+E47+E48</f>
        <v>296.827</v>
      </c>
      <c r="F49" s="12">
        <f t="shared" si="4"/>
        <v>258.197</v>
      </c>
      <c r="G49" s="12">
        <f t="shared" si="4"/>
        <v>12482.846</v>
      </c>
    </row>
    <row r="50" spans="2:7" ht="8.4499999999999993" customHeight="1" x14ac:dyDescent="0.25"/>
    <row r="51" spans="2:7" x14ac:dyDescent="0.25">
      <c r="C51" s="16" t="s">
        <v>33</v>
      </c>
      <c r="D51" s="25" t="s">
        <v>34</v>
      </c>
      <c r="E51" s="25"/>
      <c r="F51" s="25"/>
      <c r="G51" s="25"/>
    </row>
    <row r="52" spans="2:7" ht="9" customHeight="1" x14ac:dyDescent="0.25"/>
    <row r="53" spans="2:7" s="10" customFormat="1" ht="22.15" customHeight="1" x14ac:dyDescent="0.25">
      <c r="B53" s="17"/>
      <c r="C53" s="17" t="s">
        <v>35</v>
      </c>
      <c r="D53" s="17">
        <f>D49</f>
        <v>11927.822</v>
      </c>
      <c r="E53" s="17">
        <f t="shared" ref="E53:F53" si="5">E49</f>
        <v>296.827</v>
      </c>
      <c r="F53" s="17">
        <f t="shared" si="5"/>
        <v>258.197</v>
      </c>
      <c r="G53" s="17">
        <f>G49</f>
        <v>12482.846</v>
      </c>
    </row>
  </sheetData>
  <mergeCells count="12">
    <mergeCell ref="D29:G29"/>
    <mergeCell ref="D39:G39"/>
    <mergeCell ref="D37:G37"/>
    <mergeCell ref="D38:G38"/>
    <mergeCell ref="D51:G51"/>
    <mergeCell ref="D28:G28"/>
    <mergeCell ref="D27:G27"/>
    <mergeCell ref="C9:C10"/>
    <mergeCell ref="B9:B10"/>
    <mergeCell ref="A9:A10"/>
    <mergeCell ref="D9:G9"/>
    <mergeCell ref="D26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49F3-F218-4742-BE94-321D97301E1E}">
  <dimension ref="A2:G14"/>
  <sheetViews>
    <sheetView showGridLines="0" zoomScale="55" zoomScaleNormal="55" workbookViewId="0">
      <selection activeCell="C25" sqref="C25"/>
    </sheetView>
  </sheetViews>
  <sheetFormatPr defaultRowHeight="15" x14ac:dyDescent="0.25"/>
  <cols>
    <col min="1" max="1" width="3.85546875" customWidth="1"/>
    <col min="2" max="2" width="6.28515625" customWidth="1"/>
    <col min="3" max="3" width="59.7109375" customWidth="1"/>
    <col min="4" max="4" width="15.28515625" customWidth="1"/>
    <col min="5" max="5" width="15" customWidth="1"/>
    <col min="6" max="6" width="14.28515625" customWidth="1"/>
    <col min="7" max="7" width="13.85546875" customWidth="1"/>
  </cols>
  <sheetData>
    <row r="2" spans="1:7" ht="15.75" x14ac:dyDescent="0.25">
      <c r="A2" s="18" t="s">
        <v>46</v>
      </c>
    </row>
    <row r="6" spans="1:7" ht="23.25" x14ac:dyDescent="0.35">
      <c r="B6" s="11" t="s">
        <v>45</v>
      </c>
    </row>
    <row r="11" spans="1:7" ht="47.45" customHeight="1" x14ac:dyDescent="0.3">
      <c r="B11" s="19"/>
      <c r="C11" s="23" t="s">
        <v>36</v>
      </c>
      <c r="D11" s="24" t="s">
        <v>44</v>
      </c>
      <c r="E11" s="34" t="s">
        <v>43</v>
      </c>
      <c r="F11" s="34"/>
      <c r="G11" s="34"/>
    </row>
    <row r="12" spans="1:7" ht="64.900000000000006" customHeight="1" x14ac:dyDescent="0.25">
      <c r="B12" s="20" t="s">
        <v>37</v>
      </c>
      <c r="C12" s="21" t="s">
        <v>38</v>
      </c>
      <c r="D12" s="22">
        <f>'ОВ договір підряду'!G53</f>
        <v>12482.846</v>
      </c>
      <c r="E12" s="32" t="s">
        <v>56</v>
      </c>
      <c r="F12" s="32"/>
      <c r="G12" s="32"/>
    </row>
    <row r="13" spans="1:7" ht="66.599999999999994" customHeight="1" x14ac:dyDescent="0.25">
      <c r="B13" s="20" t="s">
        <v>39</v>
      </c>
      <c r="C13" s="21" t="s">
        <v>40</v>
      </c>
      <c r="D13" s="22">
        <v>169.899</v>
      </c>
      <c r="E13" s="33" t="s">
        <v>55</v>
      </c>
      <c r="F13" s="33"/>
      <c r="G13" s="33"/>
    </row>
    <row r="14" spans="1:7" ht="58.9" customHeight="1" x14ac:dyDescent="0.25">
      <c r="B14" s="20" t="s">
        <v>41</v>
      </c>
      <c r="C14" s="21" t="s">
        <v>42</v>
      </c>
      <c r="D14" s="22">
        <v>12.46</v>
      </c>
      <c r="E14" s="33" t="s">
        <v>57</v>
      </c>
      <c r="F14" s="33"/>
      <c r="G14" s="33"/>
    </row>
  </sheetData>
  <mergeCells count="4">
    <mergeCell ref="E12:G12"/>
    <mergeCell ref="E13:G13"/>
    <mergeCell ref="E14:G14"/>
    <mergeCell ref="E11:G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ОВ договір підряду</vt:lpstr>
      <vt:lpstr>ОВ зведена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hp_user</dc:creator>
  <cp:lastModifiedBy>hp_user</cp:lastModifiedBy>
  <dcterms:created xsi:type="dcterms:W3CDTF">2015-06-05T18:19:34Z</dcterms:created>
  <dcterms:modified xsi:type="dcterms:W3CDTF">2026-01-02T14:28:05Z</dcterms:modified>
</cp:coreProperties>
</file>